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vr1\StaffUsers\bcrellin\Documents\2024-2025\15. Bright Stars\"/>
    </mc:Choice>
  </mc:AlternateContent>
  <xr:revisionPtr revIDLastSave="0" documentId="8_{F2258FA8-4E6D-455C-92EE-5351D3251573}" xr6:coauthVersionLast="36" xr6:coauthVersionMax="36" xr10:uidLastSave="{00000000-0000-0000-0000-000000000000}"/>
  <bookViews>
    <workbookView xWindow="0" yWindow="0" windowWidth="14376" windowHeight="7356" xr2:uid="{B19E47DD-595B-724A-A196-F65452A9EE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P23" i="1"/>
  <c r="P24" i="1"/>
  <c r="P25" i="1"/>
  <c r="P26" i="1"/>
  <c r="P27" i="1"/>
  <c r="P22" i="1"/>
  <c r="N23" i="1"/>
  <c r="N24" i="1"/>
  <c r="N25" i="1"/>
  <c r="N26" i="1"/>
  <c r="N27" i="1"/>
  <c r="N22" i="1"/>
  <c r="O22" i="1"/>
  <c r="P36" i="1"/>
  <c r="P33" i="1"/>
  <c r="P34" i="1"/>
  <c r="P35" i="1"/>
  <c r="P32" i="1"/>
  <c r="I33" i="1"/>
  <c r="I34" i="1"/>
  <c r="I35" i="1"/>
  <c r="I32" i="1"/>
  <c r="I23" i="1"/>
  <c r="I24" i="1"/>
  <c r="I25" i="1"/>
  <c r="I26" i="1"/>
  <c r="I27" i="1"/>
  <c r="I22" i="1"/>
  <c r="O36" i="1"/>
  <c r="M36" i="1"/>
  <c r="O35" i="1"/>
  <c r="O34" i="1"/>
  <c r="O33" i="1"/>
  <c r="O32" i="1"/>
  <c r="N33" i="1"/>
  <c r="N34" i="1"/>
  <c r="N35" i="1"/>
  <c r="N32" i="1"/>
  <c r="M22" i="1"/>
  <c r="M33" i="1"/>
  <c r="M34" i="1"/>
  <c r="M35" i="1"/>
  <c r="M32" i="1"/>
  <c r="H23" i="1"/>
  <c r="H24" i="1"/>
  <c r="H25" i="1"/>
  <c r="H26" i="1"/>
  <c r="H27" i="1"/>
  <c r="H22" i="1"/>
  <c r="M23" i="1"/>
  <c r="O23" i="1" s="1"/>
  <c r="M24" i="1"/>
  <c r="O24" i="1" s="1"/>
  <c r="M25" i="1"/>
  <c r="O25" i="1" s="1"/>
  <c r="M26" i="1"/>
  <c r="O26" i="1" s="1"/>
  <c r="M27" i="1"/>
  <c r="O27" i="1" s="1"/>
  <c r="N36" i="1" l="1"/>
  <c r="P28" i="1"/>
  <c r="N28" i="1"/>
  <c r="M28" i="1"/>
  <c r="O28" i="1"/>
  <c r="L60" i="1"/>
  <c r="D70" i="1" s="1"/>
  <c r="D60" i="1"/>
  <c r="D67" i="1" s="1"/>
  <c r="D72" i="1" l="1"/>
</calcChain>
</file>

<file path=xl/sharedStrings.xml><?xml version="1.0" encoding="utf-8"?>
<sst xmlns="http://schemas.openxmlformats.org/spreadsheetml/2006/main" count="98" uniqueCount="56">
  <si>
    <t>Team Name</t>
  </si>
  <si>
    <t>Starting money</t>
  </si>
  <si>
    <t>Starting money (investment)</t>
  </si>
  <si>
    <t>EXPENDITURE</t>
  </si>
  <si>
    <t>what we have to spend to buy stock, tools, equipment, marketing etc.</t>
  </si>
  <si>
    <t>INCOME</t>
  </si>
  <si>
    <t>money that comes in when we sell our items or deliver our service</t>
  </si>
  <si>
    <t>Item bought</t>
  </si>
  <si>
    <t>Cost (£)</t>
  </si>
  <si>
    <t>Item sold</t>
  </si>
  <si>
    <t>TOTAL</t>
  </si>
  <si>
    <t xml:space="preserve">Minus - </t>
  </si>
  <si>
    <t>Plus +</t>
  </si>
  <si>
    <t>Expenditure (costs)</t>
  </si>
  <si>
    <t>Income (sales)</t>
  </si>
  <si>
    <t>PROFIT</t>
  </si>
  <si>
    <t>(good if + not so good if -)</t>
  </si>
  <si>
    <t>Money Management Template</t>
  </si>
  <si>
    <t>Social Enterprise Business Name</t>
  </si>
  <si>
    <t>Y5 SJS</t>
  </si>
  <si>
    <t>Ice Cold</t>
  </si>
  <si>
    <t>Orange</t>
  </si>
  <si>
    <t>Summer Fruits</t>
  </si>
  <si>
    <t>Vimto</t>
  </si>
  <si>
    <t>Cola Pyramid Ice Lollies</t>
  </si>
  <si>
    <t>Strawberry Pyramid Ice Lollies</t>
  </si>
  <si>
    <t>Sour Freeze Pops</t>
  </si>
  <si>
    <t>Freeze Pops</t>
  </si>
  <si>
    <t>Blackcurrent and apple</t>
  </si>
  <si>
    <t>1 litre</t>
  </si>
  <si>
    <t>1.5 litre</t>
  </si>
  <si>
    <t>750ml</t>
  </si>
  <si>
    <t>Rocket Lolly</t>
  </si>
  <si>
    <t>Bubblegum Lolly</t>
  </si>
  <si>
    <t>My Jubbly Ice Pop</t>
  </si>
  <si>
    <t>Mr Jubbly Sour Ice Pop</t>
  </si>
  <si>
    <t>Bubblegum Lollie</t>
  </si>
  <si>
    <t>Rocket Lollie</t>
  </si>
  <si>
    <t xml:space="preserve">Mr Jubbly Cola </t>
  </si>
  <si>
    <t>Mr Jubbly Strawberry</t>
  </si>
  <si>
    <t>Total Sold</t>
  </si>
  <si>
    <t xml:space="preserve">Profit </t>
  </si>
  <si>
    <t xml:space="preserve">Cost </t>
  </si>
  <si>
    <t xml:space="preserve">Cost of Box </t>
  </si>
  <si>
    <t xml:space="preserve">Output </t>
  </si>
  <si>
    <t xml:space="preserve">Number per Box </t>
  </si>
  <si>
    <t xml:space="preserve">Number of Boxes </t>
  </si>
  <si>
    <t xml:space="preserve">Total Number of Ice Lollies </t>
  </si>
  <si>
    <t xml:space="preserve">Projected Profit </t>
  </si>
  <si>
    <t>Total Number of Bottles</t>
  </si>
  <si>
    <t xml:space="preserve">Item Sold </t>
  </si>
  <si>
    <t>Cost of Bottle</t>
  </si>
  <si>
    <t>Number of Servings Per Bottle</t>
  </si>
  <si>
    <t xml:space="preserve">Total Cost of Boxes </t>
  </si>
  <si>
    <t xml:space="preserve">Total Cost of Bottles </t>
  </si>
  <si>
    <t xml:space="preserve">Total Number of Servings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</si>
</sst>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2"/>
      <color theme="1"/>
      <name val="Calibri"/>
      <family val="2"/>
      <scheme val="minor"/>
    </font>
    <font>
      <b/>
      <sz val="16"/>
      <color rgb="FF92D05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164" fontId="0" fillId="0" borderId="0" xfId="0" applyNumberFormat="1"/>
    <xf numFmtId="4" fontId="0" fillId="0" borderId="0" xfId="0" applyNumberFormat="1"/>
    <xf numFmtId="44" fontId="0" fillId="0" borderId="0" xfId="1" applyFont="1"/>
    <xf numFmtId="0" fontId="0" fillId="0" borderId="1" xfId="0" applyBorder="1"/>
    <xf numFmtId="0" fontId="4" fillId="0" borderId="1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44" fontId="4" fillId="0" borderId="4" xfId="1" applyFont="1" applyBorder="1"/>
    <xf numFmtId="0" fontId="0" fillId="0" borderId="5" xfId="0" applyBorder="1"/>
    <xf numFmtId="44" fontId="0" fillId="0" borderId="6" xfId="1" applyFont="1" applyBorder="1"/>
    <xf numFmtId="44" fontId="5" fillId="0" borderId="6" xfId="1" applyFont="1" applyBorder="1"/>
    <xf numFmtId="44" fontId="6" fillId="0" borderId="6" xfId="1" applyFont="1" applyBorder="1"/>
    <xf numFmtId="44" fontId="4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0" fontId="2" fillId="0" borderId="3" xfId="0" applyFont="1" applyBorder="1" applyAlignment="1">
      <alignment wrapText="1"/>
    </xf>
    <xf numFmtId="0" fontId="4" fillId="0" borderId="5" xfId="0" applyFont="1" applyBorder="1"/>
    <xf numFmtId="44" fontId="6" fillId="0" borderId="9" xfId="1" applyFont="1" applyBorder="1"/>
    <xf numFmtId="0" fontId="0" fillId="2" borderId="2" xfId="0" applyFill="1" applyBorder="1"/>
    <xf numFmtId="4" fontId="0" fillId="0" borderId="4" xfId="0" applyNumberFormat="1" applyBorder="1"/>
    <xf numFmtId="4" fontId="0" fillId="0" borderId="6" xfId="0" applyNumberFormat="1" applyBorder="1"/>
    <xf numFmtId="4" fontId="4" fillId="0" borderId="6" xfId="0" applyNumberFormat="1" applyFont="1" applyBorder="1"/>
    <xf numFmtId="44" fontId="5" fillId="0" borderId="9" xfId="1" applyFont="1" applyFill="1" applyBorder="1"/>
    <xf numFmtId="44" fontId="0" fillId="0" borderId="6" xfId="1" applyNumberFormat="1" applyFont="1" applyBorder="1"/>
    <xf numFmtId="0" fontId="4" fillId="0" borderId="1" xfId="0" applyFont="1" applyFill="1" applyBorder="1"/>
    <xf numFmtId="44" fontId="0" fillId="0" borderId="1" xfId="0" applyNumberFormat="1" applyBorder="1"/>
    <xf numFmtId="0" fontId="0" fillId="0" borderId="6" xfId="0" applyBorder="1"/>
    <xf numFmtId="0" fontId="4" fillId="0" borderId="6" xfId="0" applyFont="1" applyFill="1" applyBorder="1"/>
    <xf numFmtId="44" fontId="0" fillId="0" borderId="6" xfId="0" applyNumberFormat="1" applyBorder="1"/>
    <xf numFmtId="44" fontId="0" fillId="0" borderId="12" xfId="1" applyFont="1" applyBorder="1"/>
    <xf numFmtId="164" fontId="0" fillId="0" borderId="1" xfId="0" applyNumberFormat="1" applyBorder="1"/>
    <xf numFmtId="164" fontId="4" fillId="0" borderId="1" xfId="0" applyNumberFormat="1" applyFont="1" applyBorder="1"/>
    <xf numFmtId="44" fontId="0" fillId="0" borderId="1" xfId="1" applyFont="1" applyBorder="1"/>
    <xf numFmtId="0" fontId="0" fillId="0" borderId="13" xfId="0" applyBorder="1"/>
    <xf numFmtId="0" fontId="0" fillId="0" borderId="14" xfId="0" applyBorder="1"/>
    <xf numFmtId="44" fontId="0" fillId="0" borderId="8" xfId="1" applyFont="1" applyBorder="1"/>
    <xf numFmtId="44" fontId="0" fillId="0" borderId="8" xfId="0" applyNumberFormat="1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44" fontId="0" fillId="4" borderId="0" xfId="0" applyNumberFormat="1" applyFill="1"/>
    <xf numFmtId="44" fontId="0" fillId="2" borderId="0" xfId="0" applyNumberFormat="1" applyFill="1"/>
    <xf numFmtId="44" fontId="0" fillId="3" borderId="0" xfId="0" applyNumberFormat="1" applyFill="1"/>
    <xf numFmtId="4" fontId="0" fillId="0" borderId="0" xfId="0" applyNumberFormat="1" applyBorder="1"/>
    <xf numFmtId="4" fontId="4" fillId="0" borderId="0" xfId="0" applyNumberFormat="1" applyFont="1" applyBorder="1"/>
    <xf numFmtId="44" fontId="0" fillId="0" borderId="0" xfId="1" applyFont="1" applyBorder="1"/>
    <xf numFmtId="44" fontId="0" fillId="0" borderId="0" xfId="1" applyNumberFormat="1" applyFont="1" applyBorder="1"/>
    <xf numFmtId="44" fontId="5" fillId="0" borderId="0" xfId="1" applyFont="1" applyFill="1" applyBorder="1"/>
    <xf numFmtId="44" fontId="4" fillId="0" borderId="0" xfId="1" applyFont="1" applyBorder="1"/>
    <xf numFmtId="44" fontId="5" fillId="0" borderId="0" xfId="1" applyFont="1" applyBorder="1"/>
    <xf numFmtId="44" fontId="6" fillId="0" borderId="0" xfId="1" applyFont="1" applyBorder="1"/>
    <xf numFmtId="0" fontId="0" fillId="3" borderId="2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44" fontId="0" fillId="0" borderId="4" xfId="1" applyFont="1" applyBorder="1"/>
    <xf numFmtId="0" fontId="0" fillId="3" borderId="3" xfId="0" applyFill="1" applyBorder="1" applyAlignment="1">
      <alignment horizontal="center"/>
    </xf>
    <xf numFmtId="44" fontId="0" fillId="5" borderId="0" xfId="0" applyNumberFormat="1" applyFill="1"/>
    <xf numFmtId="0" fontId="0" fillId="0" borderId="22" xfId="0" applyBorder="1"/>
    <xf numFmtId="0" fontId="0" fillId="0" borderId="23" xfId="0" applyBorder="1"/>
    <xf numFmtId="0" fontId="0" fillId="0" borderId="24" xfId="0" applyBorder="1"/>
    <xf numFmtId="44" fontId="0" fillId="0" borderId="25" xfId="1" applyFont="1" applyBorder="1"/>
    <xf numFmtId="0" fontId="4" fillId="0" borderId="3" xfId="0" applyFont="1" applyBorder="1"/>
    <xf numFmtId="44" fontId="4" fillId="0" borderId="3" xfId="1" applyFont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2" xfId="0" applyFont="1" applyBorder="1" applyAlignment="1">
      <alignment wrapText="1"/>
    </xf>
    <xf numFmtId="44" fontId="0" fillId="4" borderId="0" xfId="0" applyNumberFormat="1" applyFill="1" applyBorder="1"/>
    <xf numFmtId="44" fontId="0" fillId="2" borderId="0" xfId="0" applyNumberFormat="1" applyFill="1" applyBorder="1"/>
    <xf numFmtId="44" fontId="0" fillId="3" borderId="0" xfId="0" applyNumberFormat="1" applyFill="1" applyBorder="1"/>
    <xf numFmtId="0" fontId="0" fillId="3" borderId="10" xfId="0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17" xfId="0" applyBorder="1"/>
    <xf numFmtId="0" fontId="4" fillId="0" borderId="3" xfId="0" applyFont="1" applyBorder="1" applyAlignment="1">
      <alignment wrapText="1"/>
    </xf>
    <xf numFmtId="44" fontId="0" fillId="5" borderId="0" xfId="0" applyNumberFormat="1" applyFill="1" applyBorder="1"/>
    <xf numFmtId="44" fontId="0" fillId="6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0</xdr:row>
      <xdr:rowOff>0</xdr:rowOff>
    </xdr:from>
    <xdr:to>
      <xdr:col>3</xdr:col>
      <xdr:colOff>469900</xdr:colOff>
      <xdr:row>4</xdr:row>
      <xdr:rowOff>12700</xdr:rowOff>
    </xdr:to>
    <xdr:pic>
      <xdr:nvPicPr>
        <xdr:cNvPr id="3" name="Picture 17" descr="A picture containing logo&#10;&#10;Description automatically generated">
          <a:extLst>
            <a:ext uri="{FF2B5EF4-FFF2-40B4-BE49-F238E27FC236}">
              <a16:creationId xmlns:a16="http://schemas.microsoft.com/office/drawing/2014/main" id="{0AF94D19-D96B-484F-9FFF-53AE4EFC5A2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0"/>
          <a:ext cx="3416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3208-91AA-9847-9ADF-25FFA0592BE4}">
  <sheetPr>
    <pageSetUpPr fitToPage="1"/>
  </sheetPr>
  <dimension ref="B8:P73"/>
  <sheetViews>
    <sheetView tabSelected="1" topLeftCell="A10" zoomScale="70" zoomScaleNormal="70" workbookViewId="0">
      <selection activeCell="N42" sqref="N42"/>
    </sheetView>
  </sheetViews>
  <sheetFormatPr defaultColWidth="11.19921875" defaultRowHeight="15.6" x14ac:dyDescent="0.3"/>
  <cols>
    <col min="1" max="1" width="8.19921875" customWidth="1"/>
    <col min="2" max="2" width="13" customWidth="1"/>
    <col min="3" max="3" width="25.5" customWidth="1"/>
    <col min="4" max="4" width="11.09765625" style="3" bestFit="1" customWidth="1"/>
    <col min="5" max="5" width="11.09765625" style="3" customWidth="1"/>
    <col min="6" max="6" width="23.19921875" customWidth="1"/>
    <col min="7" max="7" width="17.796875" customWidth="1"/>
    <col min="8" max="9" width="23.296875" customWidth="1"/>
    <col min="10" max="11" width="19.69921875" customWidth="1"/>
    <col min="12" max="12" width="10.69921875" style="2"/>
    <col min="16" max="16" width="17.09765625" customWidth="1"/>
  </cols>
  <sheetData>
    <row r="8" spans="2:5" ht="21" x14ac:dyDescent="0.3">
      <c r="B8" s="1" t="s">
        <v>17</v>
      </c>
    </row>
    <row r="12" spans="2:5" x14ac:dyDescent="0.3">
      <c r="B12" t="s">
        <v>0</v>
      </c>
      <c r="C12" t="s">
        <v>19</v>
      </c>
    </row>
    <row r="13" spans="2:5" x14ac:dyDescent="0.3">
      <c r="B13" t="s">
        <v>18</v>
      </c>
      <c r="D13" s="3" t="s">
        <v>20</v>
      </c>
    </row>
    <row r="16" spans="2:5" x14ac:dyDescent="0.3">
      <c r="B16" t="s">
        <v>2</v>
      </c>
      <c r="D16" s="4">
        <v>50</v>
      </c>
      <c r="E16" s="4"/>
    </row>
    <row r="18" spans="2:16" ht="16.2" thickBot="1" x14ac:dyDescent="0.35"/>
    <row r="19" spans="2:16" ht="41.4" x14ac:dyDescent="0.3">
      <c r="B19" s="23" t="s">
        <v>3</v>
      </c>
      <c r="C19" s="20" t="s">
        <v>4</v>
      </c>
      <c r="D19" s="24"/>
      <c r="E19" s="48"/>
      <c r="F19" s="56" t="s">
        <v>5</v>
      </c>
      <c r="G19" s="63"/>
      <c r="H19" s="63"/>
      <c r="I19" s="77"/>
      <c r="J19" s="57" t="s">
        <v>6</v>
      </c>
      <c r="K19" s="58"/>
      <c r="L19" s="58"/>
      <c r="M19" s="58"/>
      <c r="N19" s="58"/>
      <c r="O19" s="58"/>
      <c r="P19" s="59"/>
    </row>
    <row r="20" spans="2:16" x14ac:dyDescent="0.3">
      <c r="B20" s="12"/>
      <c r="C20" s="5"/>
      <c r="D20" s="25"/>
      <c r="E20" s="48"/>
      <c r="F20" s="12"/>
      <c r="G20" s="5"/>
      <c r="H20" s="5"/>
      <c r="I20" s="5"/>
      <c r="J20" s="5"/>
      <c r="K20" s="5"/>
      <c r="L20" s="35"/>
      <c r="M20" s="5"/>
      <c r="N20" s="5"/>
      <c r="O20" s="5"/>
      <c r="P20" s="31"/>
    </row>
    <row r="21" spans="2:16" x14ac:dyDescent="0.3">
      <c r="B21" s="12"/>
      <c r="C21" s="6" t="s">
        <v>7</v>
      </c>
      <c r="D21" s="26" t="s">
        <v>8</v>
      </c>
      <c r="E21" s="49"/>
      <c r="F21" s="21" t="s">
        <v>45</v>
      </c>
      <c r="G21" s="6" t="s">
        <v>46</v>
      </c>
      <c r="H21" s="6" t="s">
        <v>47</v>
      </c>
      <c r="I21" s="6" t="s">
        <v>53</v>
      </c>
      <c r="J21" s="6" t="s">
        <v>9</v>
      </c>
      <c r="K21" s="6" t="s">
        <v>43</v>
      </c>
      <c r="L21" s="36" t="s">
        <v>8</v>
      </c>
      <c r="M21" s="29" t="s">
        <v>40</v>
      </c>
      <c r="N21" s="29" t="s">
        <v>44</v>
      </c>
      <c r="O21" s="29" t="s">
        <v>41</v>
      </c>
      <c r="P21" s="32" t="s">
        <v>48</v>
      </c>
    </row>
    <row r="22" spans="2:16" x14ac:dyDescent="0.3">
      <c r="B22" s="12" t="s">
        <v>31</v>
      </c>
      <c r="C22" s="5" t="s">
        <v>21</v>
      </c>
      <c r="D22" s="13">
        <v>0.45</v>
      </c>
      <c r="E22" s="50"/>
      <c r="F22" s="12">
        <v>20</v>
      </c>
      <c r="G22" s="5">
        <v>3</v>
      </c>
      <c r="H22" s="5">
        <f>F22*G22</f>
        <v>60</v>
      </c>
      <c r="I22" s="30">
        <f>K22*G22</f>
        <v>3.54</v>
      </c>
      <c r="J22" s="5" t="s">
        <v>35</v>
      </c>
      <c r="K22" s="37">
        <v>1.18</v>
      </c>
      <c r="L22" s="37">
        <v>0.5</v>
      </c>
      <c r="M22" s="30">
        <f>L22*F22</f>
        <v>10</v>
      </c>
      <c r="N22" s="37">
        <f>K22</f>
        <v>1.18</v>
      </c>
      <c r="O22" s="30">
        <f>M22-$D43</f>
        <v>8.82</v>
      </c>
      <c r="P22" s="33">
        <f>L22*H22-I22</f>
        <v>26.46</v>
      </c>
    </row>
    <row r="23" spans="2:16" x14ac:dyDescent="0.3">
      <c r="B23" s="12" t="s">
        <v>31</v>
      </c>
      <c r="C23" s="5" t="s">
        <v>21</v>
      </c>
      <c r="D23" s="13">
        <v>0.45</v>
      </c>
      <c r="E23" s="50"/>
      <c r="F23" s="12">
        <v>20</v>
      </c>
      <c r="G23" s="5">
        <v>3</v>
      </c>
      <c r="H23" s="5">
        <f t="shared" ref="H23:H27" si="0">F23*G23</f>
        <v>60</v>
      </c>
      <c r="I23" s="30">
        <f t="shared" ref="I23:I27" si="1">K23*G23</f>
        <v>3.54</v>
      </c>
      <c r="J23" s="5" t="s">
        <v>34</v>
      </c>
      <c r="K23" s="37">
        <v>1.18</v>
      </c>
      <c r="L23" s="37">
        <v>0.5</v>
      </c>
      <c r="M23" s="30">
        <f>L23*F23</f>
        <v>10</v>
      </c>
      <c r="N23" s="37">
        <f t="shared" ref="N23:N27" si="2">K23</f>
        <v>1.18</v>
      </c>
      <c r="O23" s="30">
        <f>M23-$D46</f>
        <v>8.82</v>
      </c>
      <c r="P23" s="33">
        <f t="shared" ref="P23:P27" si="3">L23*H23-I23</f>
        <v>26.46</v>
      </c>
    </row>
    <row r="24" spans="2:16" x14ac:dyDescent="0.3">
      <c r="B24" s="12" t="s">
        <v>31</v>
      </c>
      <c r="C24" s="5" t="s">
        <v>21</v>
      </c>
      <c r="D24" s="13">
        <v>0.45</v>
      </c>
      <c r="E24" s="50"/>
      <c r="F24" s="12">
        <v>5</v>
      </c>
      <c r="G24" s="5">
        <v>5</v>
      </c>
      <c r="H24" s="5">
        <f t="shared" si="0"/>
        <v>25</v>
      </c>
      <c r="I24" s="30">
        <f t="shared" si="1"/>
        <v>6.7</v>
      </c>
      <c r="J24" s="5" t="s">
        <v>36</v>
      </c>
      <c r="K24" s="37">
        <v>1.34</v>
      </c>
      <c r="L24" s="37">
        <v>0.8</v>
      </c>
      <c r="M24" s="30">
        <f>L24*F24</f>
        <v>4</v>
      </c>
      <c r="N24" s="37">
        <f t="shared" si="2"/>
        <v>1.34</v>
      </c>
      <c r="O24" s="30">
        <f>M24-$D54</f>
        <v>2.66</v>
      </c>
      <c r="P24" s="33">
        <f t="shared" si="3"/>
        <v>13.3</v>
      </c>
    </row>
    <row r="25" spans="2:16" x14ac:dyDescent="0.3">
      <c r="B25" s="12" t="s">
        <v>30</v>
      </c>
      <c r="C25" s="5" t="s">
        <v>22</v>
      </c>
      <c r="D25" s="13">
        <v>1.03</v>
      </c>
      <c r="E25" s="50"/>
      <c r="F25" s="12">
        <v>8</v>
      </c>
      <c r="G25" s="5">
        <v>5</v>
      </c>
      <c r="H25" s="5">
        <f t="shared" si="0"/>
        <v>40</v>
      </c>
      <c r="I25" s="30">
        <f t="shared" si="1"/>
        <v>7.1499999999999995</v>
      </c>
      <c r="J25" s="5" t="s">
        <v>37</v>
      </c>
      <c r="K25" s="37">
        <v>1.43</v>
      </c>
      <c r="L25" s="37">
        <v>0.6</v>
      </c>
      <c r="M25" s="30">
        <f>L25*F25</f>
        <v>4.8</v>
      </c>
      <c r="N25" s="37">
        <f t="shared" si="2"/>
        <v>1.43</v>
      </c>
      <c r="O25" s="30">
        <f>M25-$D49</f>
        <v>3.37</v>
      </c>
      <c r="P25" s="33">
        <f t="shared" si="3"/>
        <v>16.850000000000001</v>
      </c>
    </row>
    <row r="26" spans="2:16" x14ac:dyDescent="0.3">
      <c r="B26" s="12" t="s">
        <v>30</v>
      </c>
      <c r="C26" s="5" t="s">
        <v>22</v>
      </c>
      <c r="D26" s="13">
        <v>1.03</v>
      </c>
      <c r="E26" s="50"/>
      <c r="F26" s="12">
        <v>6</v>
      </c>
      <c r="G26" s="5">
        <v>5</v>
      </c>
      <c r="H26" s="5">
        <f t="shared" si="0"/>
        <v>30</v>
      </c>
      <c r="I26" s="30">
        <f t="shared" si="1"/>
        <v>8</v>
      </c>
      <c r="J26" s="5" t="s">
        <v>38</v>
      </c>
      <c r="K26" s="37">
        <v>1.6</v>
      </c>
      <c r="L26" s="37">
        <v>0.8</v>
      </c>
      <c r="M26" s="30">
        <f>L26*F26</f>
        <v>4.8000000000000007</v>
      </c>
      <c r="N26" s="37">
        <f t="shared" si="2"/>
        <v>1.6</v>
      </c>
      <c r="O26" s="30">
        <f>M26-$D31</f>
        <v>3.2000000000000006</v>
      </c>
      <c r="P26" s="33">
        <f t="shared" si="3"/>
        <v>16</v>
      </c>
    </row>
    <row r="27" spans="2:16" ht="16.2" thickBot="1" x14ac:dyDescent="0.35">
      <c r="B27" s="12" t="s">
        <v>29</v>
      </c>
      <c r="C27" s="5" t="s">
        <v>23</v>
      </c>
      <c r="D27" s="13">
        <v>1.22</v>
      </c>
      <c r="E27" s="50"/>
      <c r="F27" s="17">
        <v>6</v>
      </c>
      <c r="G27" s="18">
        <v>7</v>
      </c>
      <c r="H27" s="18">
        <f t="shared" si="0"/>
        <v>42</v>
      </c>
      <c r="I27" s="30">
        <f t="shared" si="1"/>
        <v>11.200000000000001</v>
      </c>
      <c r="J27" s="18" t="s">
        <v>39</v>
      </c>
      <c r="K27" s="40">
        <v>1.6</v>
      </c>
      <c r="L27" s="40">
        <v>0.8</v>
      </c>
      <c r="M27" s="41">
        <f>L27*F27</f>
        <v>4.8000000000000007</v>
      </c>
      <c r="N27" s="37">
        <f t="shared" si="2"/>
        <v>1.6</v>
      </c>
      <c r="O27" s="41">
        <f>M27-$D38</f>
        <v>3.2000000000000006</v>
      </c>
      <c r="P27" s="33">
        <f t="shared" si="3"/>
        <v>22.4</v>
      </c>
    </row>
    <row r="28" spans="2:16" x14ac:dyDescent="0.3">
      <c r="B28" s="12" t="s">
        <v>29</v>
      </c>
      <c r="C28" s="5" t="s">
        <v>23</v>
      </c>
      <c r="D28" s="13">
        <v>1.22</v>
      </c>
      <c r="E28" s="50"/>
      <c r="F28" s="7"/>
      <c r="G28" s="7"/>
      <c r="H28" s="38"/>
      <c r="I28" s="78"/>
      <c r="J28" s="39"/>
      <c r="K28" s="42"/>
      <c r="L28" s="34"/>
      <c r="M28" s="45">
        <f>M22+M23+M24+M25+M26</f>
        <v>33.6</v>
      </c>
      <c r="N28" s="46">
        <f>N22+N23+N24+N25+N26</f>
        <v>6.73</v>
      </c>
      <c r="O28" s="47">
        <f>O22+O23+O24+O25+O26</f>
        <v>26.87</v>
      </c>
      <c r="P28" s="64">
        <f>P22+P23+P24+P25+P26</f>
        <v>99.07</v>
      </c>
    </row>
    <row r="29" spans="2:16" x14ac:dyDescent="0.3">
      <c r="B29" s="12">
        <v>1</v>
      </c>
      <c r="C29" s="5" t="s">
        <v>28</v>
      </c>
      <c r="D29" s="13">
        <v>1.03</v>
      </c>
      <c r="E29" s="50"/>
      <c r="F29" s="7"/>
      <c r="G29" s="7"/>
      <c r="H29" s="12"/>
      <c r="I29" s="60"/>
      <c r="J29" s="5"/>
      <c r="K29" s="43"/>
      <c r="L29" s="13"/>
    </row>
    <row r="30" spans="2:16" ht="16.2" thickBot="1" x14ac:dyDescent="0.35">
      <c r="B30" s="12">
        <v>1</v>
      </c>
      <c r="C30" s="5" t="s">
        <v>28</v>
      </c>
      <c r="D30" s="13">
        <v>1.03</v>
      </c>
      <c r="E30" s="50"/>
      <c r="F30" s="7"/>
      <c r="G30" s="7"/>
      <c r="H30" s="65"/>
      <c r="I30" s="79"/>
      <c r="J30" s="66"/>
      <c r="K30" s="67"/>
      <c r="L30" s="68"/>
    </row>
    <row r="31" spans="2:16" ht="31.2" x14ac:dyDescent="0.3">
      <c r="B31" s="12">
        <v>8</v>
      </c>
      <c r="C31" s="5" t="s">
        <v>24</v>
      </c>
      <c r="D31" s="28">
        <v>1.6</v>
      </c>
      <c r="E31" s="51"/>
      <c r="F31" s="73" t="s">
        <v>52</v>
      </c>
      <c r="G31" s="81" t="s">
        <v>55</v>
      </c>
      <c r="H31" s="69" t="s">
        <v>49</v>
      </c>
      <c r="I31" s="69" t="s">
        <v>54</v>
      </c>
      <c r="J31" s="69" t="s">
        <v>50</v>
      </c>
      <c r="K31" s="69" t="s">
        <v>51</v>
      </c>
      <c r="L31" s="70" t="s">
        <v>42</v>
      </c>
      <c r="M31" s="69" t="s">
        <v>40</v>
      </c>
      <c r="N31" s="71" t="s">
        <v>44</v>
      </c>
      <c r="O31" s="71" t="s">
        <v>41</v>
      </c>
      <c r="P31" s="72" t="s">
        <v>48</v>
      </c>
    </row>
    <row r="32" spans="2:16" x14ac:dyDescent="0.3">
      <c r="B32" s="12">
        <v>8</v>
      </c>
      <c r="C32" s="5" t="s">
        <v>24</v>
      </c>
      <c r="D32" s="28">
        <v>1.6</v>
      </c>
      <c r="E32" s="51"/>
      <c r="F32" s="12">
        <v>30</v>
      </c>
      <c r="G32" s="5">
        <v>1</v>
      </c>
      <c r="H32" s="5">
        <v>3</v>
      </c>
      <c r="I32" s="30">
        <f>H32*K32</f>
        <v>1.35</v>
      </c>
      <c r="J32" s="5" t="s">
        <v>21</v>
      </c>
      <c r="K32" s="13">
        <v>0.45</v>
      </c>
      <c r="L32" s="37">
        <v>0.2</v>
      </c>
      <c r="M32" s="30">
        <f>L32*F32</f>
        <v>6</v>
      </c>
      <c r="N32" s="30">
        <f>K32*G32</f>
        <v>0.45</v>
      </c>
      <c r="O32" s="30">
        <f>M32-$D22</f>
        <v>5.55</v>
      </c>
      <c r="P32" s="33">
        <f>O32*H32</f>
        <v>16.649999999999999</v>
      </c>
    </row>
    <row r="33" spans="2:16" x14ac:dyDescent="0.3">
      <c r="B33" s="12">
        <v>8</v>
      </c>
      <c r="C33" s="5" t="s">
        <v>24</v>
      </c>
      <c r="D33" s="28">
        <v>1.6</v>
      </c>
      <c r="E33" s="51"/>
      <c r="F33" s="12">
        <v>60</v>
      </c>
      <c r="G33" s="5">
        <v>1</v>
      </c>
      <c r="H33" s="5">
        <v>2</v>
      </c>
      <c r="I33" s="30">
        <f t="shared" ref="I33:I35" si="4">H33*K33</f>
        <v>2.06</v>
      </c>
      <c r="J33" s="5" t="s">
        <v>22</v>
      </c>
      <c r="K33" s="13">
        <v>1.03</v>
      </c>
      <c r="L33" s="37">
        <v>0.2</v>
      </c>
      <c r="M33" s="30">
        <f t="shared" ref="M33:M35" si="5">L33*F33</f>
        <v>12</v>
      </c>
      <c r="N33" s="30">
        <f t="shared" ref="N33:N35" si="6">K33*G33</f>
        <v>1.03</v>
      </c>
      <c r="O33" s="30">
        <f>M33-$D25</f>
        <v>10.97</v>
      </c>
      <c r="P33" s="33">
        <f t="shared" ref="P33:P35" si="7">O33*H33</f>
        <v>21.94</v>
      </c>
    </row>
    <row r="34" spans="2:16" x14ac:dyDescent="0.3">
      <c r="B34" s="12">
        <v>8</v>
      </c>
      <c r="C34" s="5" t="s">
        <v>24</v>
      </c>
      <c r="D34" s="28">
        <v>1.6</v>
      </c>
      <c r="E34" s="51"/>
      <c r="F34" s="12">
        <v>40</v>
      </c>
      <c r="G34" s="5">
        <v>1</v>
      </c>
      <c r="H34" s="5">
        <v>2</v>
      </c>
      <c r="I34" s="30">
        <f t="shared" si="4"/>
        <v>2.44</v>
      </c>
      <c r="J34" s="5" t="s">
        <v>23</v>
      </c>
      <c r="K34" s="13">
        <v>1.22</v>
      </c>
      <c r="L34" s="37">
        <v>0.2</v>
      </c>
      <c r="M34" s="30">
        <f t="shared" si="5"/>
        <v>8</v>
      </c>
      <c r="N34" s="30">
        <f t="shared" si="6"/>
        <v>1.22</v>
      </c>
      <c r="O34" s="30">
        <f>M34-$D27</f>
        <v>6.78</v>
      </c>
      <c r="P34" s="33">
        <f t="shared" si="7"/>
        <v>13.56</v>
      </c>
    </row>
    <row r="35" spans="2:16" ht="16.2" thickBot="1" x14ac:dyDescent="0.35">
      <c r="B35" s="12">
        <v>8</v>
      </c>
      <c r="C35" s="5" t="s">
        <v>24</v>
      </c>
      <c r="D35" s="28">
        <v>1.6</v>
      </c>
      <c r="E35" s="51"/>
      <c r="F35" s="17">
        <v>60</v>
      </c>
      <c r="G35" s="18">
        <v>1</v>
      </c>
      <c r="H35" s="66">
        <v>2</v>
      </c>
      <c r="I35" s="30">
        <f t="shared" si="4"/>
        <v>2.06</v>
      </c>
      <c r="J35" s="66" t="s">
        <v>28</v>
      </c>
      <c r="K35" s="13">
        <v>1.03</v>
      </c>
      <c r="L35" s="37">
        <v>0.2</v>
      </c>
      <c r="M35" s="30">
        <f t="shared" si="5"/>
        <v>12</v>
      </c>
      <c r="N35" s="30">
        <f t="shared" si="6"/>
        <v>1.03</v>
      </c>
      <c r="O35" s="41">
        <f>M35-$D29</f>
        <v>10.97</v>
      </c>
      <c r="P35" s="33">
        <f t="shared" si="7"/>
        <v>21.94</v>
      </c>
    </row>
    <row r="36" spans="2:16" x14ac:dyDescent="0.3">
      <c r="B36" s="12">
        <v>8</v>
      </c>
      <c r="C36" s="5" t="s">
        <v>25</v>
      </c>
      <c r="D36" s="13">
        <v>1.6</v>
      </c>
      <c r="E36" s="50"/>
      <c r="F36" s="7"/>
      <c r="G36" s="7"/>
      <c r="H36" s="9"/>
      <c r="I36" s="80"/>
      <c r="J36" s="10"/>
      <c r="K36" s="10"/>
      <c r="L36" s="62"/>
      <c r="M36" s="74">
        <f>M32+M33+M34+M35</f>
        <v>38</v>
      </c>
      <c r="N36" s="75">
        <f>N32+N33+N34+N35</f>
        <v>3.7300000000000004</v>
      </c>
      <c r="O36" s="76">
        <f>O32+O33+O34+O35</f>
        <v>34.270000000000003</v>
      </c>
      <c r="P36" s="82">
        <f>P32+P33+P34+P35</f>
        <v>74.09</v>
      </c>
    </row>
    <row r="37" spans="2:16" x14ac:dyDescent="0.3">
      <c r="B37" s="12">
        <v>8</v>
      </c>
      <c r="C37" s="5" t="s">
        <v>25</v>
      </c>
      <c r="D37" s="13">
        <v>1.6</v>
      </c>
      <c r="E37" s="50"/>
      <c r="F37" s="7"/>
      <c r="G37" s="7"/>
      <c r="H37" s="12"/>
      <c r="I37" s="60"/>
      <c r="J37" s="5"/>
      <c r="K37" s="5"/>
      <c r="L37" s="13"/>
    </row>
    <row r="38" spans="2:16" x14ac:dyDescent="0.3">
      <c r="B38" s="12">
        <v>8</v>
      </c>
      <c r="C38" s="5" t="s">
        <v>25</v>
      </c>
      <c r="D38" s="13">
        <v>1.6</v>
      </c>
      <c r="E38" s="50"/>
      <c r="F38" s="7"/>
      <c r="G38" s="7"/>
      <c r="H38" s="12"/>
      <c r="I38" s="60"/>
      <c r="J38" s="5"/>
      <c r="K38" s="5"/>
      <c r="L38" s="13"/>
    </row>
    <row r="39" spans="2:16" x14ac:dyDescent="0.3">
      <c r="B39" s="12">
        <v>8</v>
      </c>
      <c r="C39" s="5" t="s">
        <v>25</v>
      </c>
      <c r="D39" s="13">
        <v>1.6</v>
      </c>
      <c r="E39" s="50"/>
      <c r="F39" s="7"/>
      <c r="G39" s="7"/>
      <c r="H39" s="12"/>
      <c r="I39" s="60"/>
      <c r="J39" s="5"/>
      <c r="K39" s="5"/>
      <c r="L39" s="13"/>
      <c r="P39" s="83">
        <f>P28+P36-D64</f>
        <v>123.16</v>
      </c>
    </row>
    <row r="40" spans="2:16" x14ac:dyDescent="0.3">
      <c r="B40" s="12">
        <v>8</v>
      </c>
      <c r="C40" s="5" t="s">
        <v>25</v>
      </c>
      <c r="D40" s="13">
        <v>1.6</v>
      </c>
      <c r="E40" s="50"/>
      <c r="F40" s="7"/>
      <c r="G40" s="7"/>
      <c r="H40" s="12"/>
      <c r="I40" s="60"/>
      <c r="J40" s="5"/>
      <c r="K40" s="5"/>
      <c r="L40" s="13"/>
    </row>
    <row r="41" spans="2:16" x14ac:dyDescent="0.3">
      <c r="B41" s="12">
        <v>8</v>
      </c>
      <c r="C41" s="5" t="s">
        <v>25</v>
      </c>
      <c r="D41" s="13">
        <v>1.6</v>
      </c>
      <c r="E41" s="50"/>
      <c r="F41" s="7"/>
      <c r="G41" s="7"/>
      <c r="H41" s="12"/>
      <c r="I41" s="60"/>
      <c r="J41" s="5"/>
      <c r="K41" s="43"/>
      <c r="L41" s="13"/>
    </row>
    <row r="42" spans="2:16" x14ac:dyDescent="0.3">
      <c r="B42" s="12">
        <v>8</v>
      </c>
      <c r="C42" s="5" t="s">
        <v>25</v>
      </c>
      <c r="D42" s="13">
        <v>1.6</v>
      </c>
      <c r="E42" s="50"/>
      <c r="F42" s="7"/>
      <c r="G42" s="7"/>
      <c r="H42" s="12"/>
      <c r="I42" s="60"/>
      <c r="J42" s="5"/>
      <c r="K42" s="43"/>
      <c r="L42" s="13"/>
    </row>
    <row r="43" spans="2:16" x14ac:dyDescent="0.3">
      <c r="B43" s="12">
        <v>20</v>
      </c>
      <c r="C43" s="5" t="s">
        <v>26</v>
      </c>
      <c r="D43" s="13">
        <v>1.18</v>
      </c>
      <c r="E43" s="50"/>
      <c r="F43" s="7"/>
      <c r="G43" s="7"/>
      <c r="H43" s="12"/>
      <c r="I43" s="60"/>
      <c r="J43" s="5"/>
      <c r="K43" s="43"/>
      <c r="L43" s="13"/>
    </row>
    <row r="44" spans="2:16" x14ac:dyDescent="0.3">
      <c r="B44" s="12">
        <v>20</v>
      </c>
      <c r="C44" s="5" t="s">
        <v>26</v>
      </c>
      <c r="D44" s="13">
        <v>1.18</v>
      </c>
      <c r="E44" s="50"/>
      <c r="F44" s="7"/>
      <c r="G44" s="7"/>
      <c r="H44" s="12"/>
      <c r="I44" s="60"/>
      <c r="J44" s="5"/>
      <c r="K44" s="43"/>
      <c r="L44" s="13"/>
    </row>
    <row r="45" spans="2:16" x14ac:dyDescent="0.3">
      <c r="B45" s="12">
        <v>20</v>
      </c>
      <c r="C45" s="5" t="s">
        <v>26</v>
      </c>
      <c r="D45" s="13">
        <v>1.18</v>
      </c>
      <c r="E45" s="50"/>
      <c r="F45" s="7"/>
      <c r="G45" s="7"/>
      <c r="H45" s="12"/>
      <c r="I45" s="60"/>
      <c r="J45" s="5"/>
      <c r="K45" s="43"/>
      <c r="L45" s="13"/>
    </row>
    <row r="46" spans="2:16" x14ac:dyDescent="0.3">
      <c r="B46" s="12">
        <v>20</v>
      </c>
      <c r="C46" s="5" t="s">
        <v>27</v>
      </c>
      <c r="D46" s="13">
        <v>1.18</v>
      </c>
      <c r="E46" s="50"/>
      <c r="F46" s="7"/>
      <c r="G46" s="7"/>
      <c r="H46" s="12"/>
      <c r="I46" s="60"/>
      <c r="J46" s="5"/>
      <c r="K46" s="43"/>
      <c r="L46" s="13"/>
    </row>
    <row r="47" spans="2:16" x14ac:dyDescent="0.3">
      <c r="B47" s="12">
        <v>20</v>
      </c>
      <c r="C47" s="5" t="s">
        <v>27</v>
      </c>
      <c r="D47" s="13">
        <v>1.18</v>
      </c>
      <c r="E47" s="50"/>
      <c r="F47" s="7"/>
      <c r="G47" s="7"/>
      <c r="H47" s="12"/>
      <c r="I47" s="60"/>
      <c r="J47" s="5"/>
      <c r="K47" s="43"/>
      <c r="L47" s="13"/>
    </row>
    <row r="48" spans="2:16" x14ac:dyDescent="0.3">
      <c r="B48" s="12">
        <v>20</v>
      </c>
      <c r="C48" s="5" t="s">
        <v>27</v>
      </c>
      <c r="D48" s="13">
        <v>1.18</v>
      </c>
      <c r="E48" s="50"/>
      <c r="F48" s="7"/>
      <c r="G48" s="7"/>
      <c r="H48" s="12"/>
      <c r="I48" s="60"/>
      <c r="J48" s="5"/>
      <c r="K48" s="43"/>
      <c r="L48" s="13"/>
    </row>
    <row r="49" spans="2:12" x14ac:dyDescent="0.3">
      <c r="B49" s="12">
        <v>8</v>
      </c>
      <c r="C49" s="5" t="s">
        <v>32</v>
      </c>
      <c r="D49" s="13">
        <v>1.43</v>
      </c>
      <c r="E49" s="50"/>
      <c r="F49" s="7"/>
      <c r="G49" s="7"/>
      <c r="H49" s="12"/>
      <c r="I49" s="60"/>
      <c r="J49" s="5"/>
      <c r="K49" s="43"/>
      <c r="L49" s="13"/>
    </row>
    <row r="50" spans="2:12" x14ac:dyDescent="0.3">
      <c r="B50" s="12">
        <v>8</v>
      </c>
      <c r="C50" s="5" t="s">
        <v>32</v>
      </c>
      <c r="D50" s="13">
        <v>1.43</v>
      </c>
      <c r="E50" s="50"/>
      <c r="F50" s="7"/>
      <c r="G50" s="7"/>
      <c r="H50" s="12"/>
      <c r="I50" s="60"/>
      <c r="J50" s="5"/>
      <c r="K50" s="43"/>
      <c r="L50" s="13"/>
    </row>
    <row r="51" spans="2:12" x14ac:dyDescent="0.3">
      <c r="B51" s="12">
        <v>8</v>
      </c>
      <c r="C51" s="5" t="s">
        <v>32</v>
      </c>
      <c r="D51" s="13">
        <v>1.43</v>
      </c>
      <c r="E51" s="50"/>
      <c r="F51" s="7"/>
      <c r="G51" s="7"/>
      <c r="H51" s="12"/>
      <c r="I51" s="60"/>
      <c r="J51" s="5"/>
      <c r="K51" s="43"/>
      <c r="L51" s="13"/>
    </row>
    <row r="52" spans="2:12" x14ac:dyDescent="0.3">
      <c r="B52" s="12">
        <v>8</v>
      </c>
      <c r="C52" s="5" t="s">
        <v>32</v>
      </c>
      <c r="D52" s="13">
        <v>1.43</v>
      </c>
      <c r="E52" s="50"/>
      <c r="F52" s="7"/>
      <c r="G52" s="7"/>
      <c r="H52" s="12"/>
      <c r="I52" s="60"/>
      <c r="J52" s="5"/>
      <c r="K52" s="43"/>
      <c r="L52" s="13"/>
    </row>
    <row r="53" spans="2:12" x14ac:dyDescent="0.3">
      <c r="B53" s="12">
        <v>8</v>
      </c>
      <c r="C53" s="5" t="s">
        <v>32</v>
      </c>
      <c r="D53" s="13">
        <v>1.43</v>
      </c>
      <c r="E53" s="50"/>
      <c r="F53" s="7"/>
      <c r="G53" s="7"/>
      <c r="H53" s="12"/>
      <c r="I53" s="60"/>
      <c r="J53" s="5"/>
      <c r="K53" s="43"/>
      <c r="L53" s="13"/>
    </row>
    <row r="54" spans="2:12" x14ac:dyDescent="0.3">
      <c r="B54" s="12">
        <v>6</v>
      </c>
      <c r="C54" s="5" t="s">
        <v>33</v>
      </c>
      <c r="D54" s="13">
        <v>1.34</v>
      </c>
      <c r="E54" s="50"/>
      <c r="F54" s="7"/>
      <c r="G54" s="7"/>
      <c r="H54" s="12"/>
      <c r="I54" s="60"/>
      <c r="J54" s="5"/>
      <c r="K54" s="43"/>
      <c r="L54" s="13"/>
    </row>
    <row r="55" spans="2:12" x14ac:dyDescent="0.3">
      <c r="B55" s="12">
        <v>6</v>
      </c>
      <c r="C55" s="5" t="s">
        <v>33</v>
      </c>
      <c r="D55" s="13">
        <v>1.34</v>
      </c>
      <c r="E55" s="50"/>
      <c r="F55" s="7"/>
      <c r="G55" s="7"/>
      <c r="H55" s="12"/>
      <c r="I55" s="60"/>
      <c r="J55" s="5"/>
      <c r="K55" s="43"/>
      <c r="L55" s="13"/>
    </row>
    <row r="56" spans="2:12" x14ac:dyDescent="0.3">
      <c r="B56" s="12">
        <v>6</v>
      </c>
      <c r="C56" s="5" t="s">
        <v>33</v>
      </c>
      <c r="D56" s="13">
        <v>1.34</v>
      </c>
      <c r="E56" s="50"/>
      <c r="F56" s="7"/>
      <c r="G56" s="7"/>
      <c r="H56" s="12"/>
      <c r="I56" s="60"/>
      <c r="J56" s="5"/>
      <c r="K56" s="43"/>
      <c r="L56" s="13"/>
    </row>
    <row r="57" spans="2:12" x14ac:dyDescent="0.3">
      <c r="B57" s="12">
        <v>6</v>
      </c>
      <c r="C57" s="5" t="s">
        <v>33</v>
      </c>
      <c r="D57" s="13">
        <v>1.34</v>
      </c>
      <c r="E57" s="50"/>
      <c r="F57" s="7"/>
      <c r="G57" s="7"/>
      <c r="H57" s="12"/>
      <c r="I57" s="60"/>
      <c r="J57" s="5"/>
      <c r="K57" s="43"/>
      <c r="L57" s="13"/>
    </row>
    <row r="58" spans="2:12" x14ac:dyDescent="0.3">
      <c r="B58" s="12">
        <v>6</v>
      </c>
      <c r="C58" s="5" t="s">
        <v>33</v>
      </c>
      <c r="D58" s="13">
        <v>1.34</v>
      </c>
      <c r="E58" s="50"/>
      <c r="F58" s="7"/>
      <c r="G58" s="7"/>
      <c r="H58" s="12"/>
      <c r="I58" s="60"/>
      <c r="J58" s="5"/>
      <c r="K58" s="43"/>
      <c r="L58" s="13"/>
    </row>
    <row r="59" spans="2:12" x14ac:dyDescent="0.3">
      <c r="B59" s="12">
        <v>8</v>
      </c>
      <c r="C59" s="5" t="s">
        <v>32</v>
      </c>
      <c r="D59" s="13">
        <v>1.43</v>
      </c>
      <c r="E59" s="50"/>
      <c r="F59" s="7"/>
      <c r="G59" s="7"/>
      <c r="H59" s="12"/>
      <c r="I59" s="60"/>
      <c r="J59" s="5"/>
      <c r="K59" s="43"/>
      <c r="L59" s="13"/>
    </row>
    <row r="60" spans="2:12" ht="16.2" thickBot="1" x14ac:dyDescent="0.35">
      <c r="B60" s="17"/>
      <c r="C60" s="18" t="s">
        <v>10</v>
      </c>
      <c r="D60" s="27">
        <f>SUM(D22:D59)</f>
        <v>49.47000000000002</v>
      </c>
      <c r="E60" s="52"/>
      <c r="F60" s="7"/>
      <c r="G60" s="7"/>
      <c r="H60" s="17"/>
      <c r="I60" s="61"/>
      <c r="J60" s="18" t="s">
        <v>10</v>
      </c>
      <c r="K60" s="44"/>
      <c r="L60" s="22">
        <f>SUM(L22:L59)</f>
        <v>4.8000000000000007</v>
      </c>
    </row>
    <row r="63" spans="2:12" ht="16.2" thickBot="1" x14ac:dyDescent="0.35"/>
    <row r="64" spans="2:12" x14ac:dyDescent="0.3">
      <c r="B64" s="9" t="s">
        <v>1</v>
      </c>
      <c r="C64" s="10"/>
      <c r="D64" s="11">
        <v>50</v>
      </c>
      <c r="E64" s="53"/>
      <c r="F64" s="7"/>
      <c r="G64" s="7"/>
      <c r="H64" s="7"/>
      <c r="I64" s="7"/>
      <c r="J64" s="7"/>
      <c r="K64" s="7"/>
      <c r="L64" s="8"/>
    </row>
    <row r="65" spans="2:12" x14ac:dyDescent="0.3">
      <c r="B65" s="12"/>
      <c r="C65" s="5"/>
      <c r="D65" s="13"/>
      <c r="E65" s="50"/>
      <c r="F65" s="7"/>
      <c r="G65" s="7"/>
      <c r="H65" s="7"/>
      <c r="I65" s="7"/>
      <c r="J65" s="7"/>
      <c r="K65" s="7"/>
      <c r="L65" s="8"/>
    </row>
    <row r="66" spans="2:12" x14ac:dyDescent="0.3">
      <c r="B66" s="12" t="s">
        <v>11</v>
      </c>
      <c r="C66" s="5"/>
      <c r="D66" s="13"/>
      <c r="E66" s="50"/>
      <c r="F66" s="7"/>
      <c r="G66" s="7"/>
      <c r="H66" s="7"/>
      <c r="I66" s="7"/>
      <c r="J66" s="7"/>
      <c r="K66" s="7"/>
      <c r="L66" s="8"/>
    </row>
    <row r="67" spans="2:12" x14ac:dyDescent="0.3">
      <c r="B67" s="12" t="s">
        <v>13</v>
      </c>
      <c r="C67" s="5"/>
      <c r="D67" s="14">
        <f>+D60</f>
        <v>49.47000000000002</v>
      </c>
      <c r="E67" s="54"/>
      <c r="F67" s="7"/>
      <c r="G67" s="7"/>
      <c r="H67" s="7"/>
      <c r="I67" s="7"/>
      <c r="J67" s="7"/>
      <c r="K67" s="7"/>
      <c r="L67" s="8"/>
    </row>
    <row r="68" spans="2:12" x14ac:dyDescent="0.3">
      <c r="B68" s="12" t="s">
        <v>12</v>
      </c>
      <c r="C68" s="5"/>
      <c r="D68" s="13"/>
      <c r="E68" s="50"/>
      <c r="F68" s="7"/>
      <c r="G68" s="7"/>
      <c r="H68" s="7"/>
      <c r="I68" s="7"/>
      <c r="J68" s="7"/>
      <c r="K68" s="7"/>
      <c r="L68" s="8"/>
    </row>
    <row r="69" spans="2:12" x14ac:dyDescent="0.3">
      <c r="B69" s="12"/>
      <c r="C69" s="5"/>
      <c r="D69" s="13"/>
      <c r="E69" s="50"/>
      <c r="F69" s="7"/>
      <c r="G69" s="7"/>
      <c r="H69" s="7"/>
      <c r="I69" s="7"/>
      <c r="J69" s="7"/>
      <c r="K69" s="7"/>
      <c r="L69" s="8"/>
    </row>
    <row r="70" spans="2:12" x14ac:dyDescent="0.3">
      <c r="B70" s="12" t="s">
        <v>14</v>
      </c>
      <c r="C70" s="5"/>
      <c r="D70" s="15">
        <f>+L60</f>
        <v>4.8000000000000007</v>
      </c>
      <c r="E70" s="55"/>
      <c r="F70" s="7"/>
      <c r="G70" s="7"/>
      <c r="H70" s="7"/>
      <c r="I70" s="7"/>
      <c r="J70" s="7"/>
      <c r="K70" s="7"/>
      <c r="L70" s="8"/>
    </row>
    <row r="71" spans="2:12" x14ac:dyDescent="0.3">
      <c r="B71" s="12"/>
      <c r="C71" s="5"/>
      <c r="D71" s="13"/>
      <c r="E71" s="50"/>
      <c r="F71" s="7"/>
      <c r="G71" s="7"/>
      <c r="H71" s="7"/>
      <c r="I71" s="7"/>
      <c r="J71" s="7"/>
      <c r="K71" s="7"/>
      <c r="L71" s="8"/>
    </row>
    <row r="72" spans="2:12" x14ac:dyDescent="0.3">
      <c r="B72" s="12" t="s">
        <v>15</v>
      </c>
      <c r="C72" s="5" t="s">
        <v>16</v>
      </c>
      <c r="D72" s="16">
        <f>+(D64-D67)+D70</f>
        <v>5.3299999999999805</v>
      </c>
      <c r="E72" s="53"/>
      <c r="F72" s="7"/>
      <c r="G72" s="7"/>
      <c r="H72" s="7"/>
      <c r="I72" s="7"/>
      <c r="J72" s="7"/>
      <c r="K72" s="7"/>
      <c r="L72" s="8"/>
    </row>
    <row r="73" spans="2:12" ht="16.2" thickBot="1" x14ac:dyDescent="0.35">
      <c r="B73" s="17"/>
      <c r="C73" s="18"/>
      <c r="D73" s="19"/>
      <c r="E73" s="50"/>
      <c r="F73" s="7"/>
      <c r="G73" s="7"/>
      <c r="H73" s="7"/>
      <c r="I73" s="7"/>
      <c r="J73" s="7"/>
      <c r="K73" s="7"/>
      <c r="L73" s="8"/>
    </row>
  </sheetData>
  <mergeCells count="2">
    <mergeCell ref="F19:H19"/>
    <mergeCell ref="J19:P19"/>
  </mergeCells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310625A4ECB044829439499948840F" ma:contentTypeVersion="15" ma:contentTypeDescription="Create a new document." ma:contentTypeScope="" ma:versionID="91e280a5e4f21a5b92cf2fbed89393c6">
  <xsd:schema xmlns:xsd="http://www.w3.org/2001/XMLSchema" xmlns:xs="http://www.w3.org/2001/XMLSchema" xmlns:p="http://schemas.microsoft.com/office/2006/metadata/properties" xmlns:ns2="a7c7fd58-bcf8-457a-9eef-035eb128e379" xmlns:ns3="a1045fd5-da14-4929-a53d-769bde7693a7" targetNamespace="http://schemas.microsoft.com/office/2006/metadata/properties" ma:root="true" ma:fieldsID="356d9f5165c478b18e9bf315e1e1a3d9" ns2:_="" ns3:_="">
    <xsd:import namespace="a7c7fd58-bcf8-457a-9eef-035eb128e379"/>
    <xsd:import namespace="a1045fd5-da14-4929-a53d-769bde769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7fd58-bcf8-457a-9eef-035eb128e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c2da29-7606-4d49-8b72-13e118f1d7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5fd5-da14-4929-a53d-769bde7693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9424162-76b6-4836-bea4-80bdcfa0f9db}" ma:internalName="TaxCatchAll" ma:showField="CatchAllData" ma:web="a1045fd5-da14-4929-a53d-769bde769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7fd58-bcf8-457a-9eef-035eb128e379">
      <Terms xmlns="http://schemas.microsoft.com/office/infopath/2007/PartnerControls"/>
    </lcf76f155ced4ddcb4097134ff3c332f>
    <TaxCatchAll xmlns="a1045fd5-da14-4929-a53d-769bde7693a7" xsi:nil="true"/>
  </documentManagement>
</p:properties>
</file>

<file path=customXml/itemProps1.xml><?xml version="1.0" encoding="utf-8"?>
<ds:datastoreItem xmlns:ds="http://schemas.openxmlformats.org/officeDocument/2006/customXml" ds:itemID="{B5EB36D7-27CE-4151-8FFE-597AC911F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c7fd58-bcf8-457a-9eef-035eb128e379"/>
    <ds:schemaRef ds:uri="a1045fd5-da14-4929-a53d-769bde769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EF5DD3-2A0B-48CD-AD79-54B64B024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EFF0D1-04A0-4875-AA04-0875E48825E4}">
  <ds:schemaRefs>
    <ds:schemaRef ds:uri="a7c7fd58-bcf8-457a-9eef-035eb128e37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1045fd5-da14-4929-a53d-769bde7693a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Bresha Crellin</cp:lastModifiedBy>
  <cp:lastPrinted>2022-04-13T12:36:35Z</cp:lastPrinted>
  <dcterms:created xsi:type="dcterms:W3CDTF">2022-04-13T08:01:43Z</dcterms:created>
  <dcterms:modified xsi:type="dcterms:W3CDTF">2025-05-21T15:54:10Z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0x01010076310625A4ECB044829439499948840F</vt:lpwstr>
  </property>
  <property fmtid="{D5CDD505-2E9C-101B-9397-08002B2CF9AE}" pid="3" name="MediaServiceImageTags">
    <vt:lpwstr/>
  </property>
</Properties>
</file>